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anavar\"/>
    </mc:Choice>
  </mc:AlternateContent>
  <xr:revisionPtr revIDLastSave="0" documentId="13_ncr:1_{CFE00372-3904-4404-88CE-C263BED321FB}" xr6:coauthVersionLast="47" xr6:coauthVersionMax="47" xr10:uidLastSave="{00000000-0000-0000-0000-000000000000}"/>
  <bookViews>
    <workbookView xWindow="-110" yWindow="-110" windowWidth="19420" windowHeight="10420" xr2:uid="{FB24C1C2-CF78-4CD8-B1FC-BFE5547FD7B3}"/>
  </bookViews>
  <sheets>
    <sheet name="List1" sheetId="1" r:id="rId1"/>
    <sheet name="List2" sheetId="2" r:id="rId2"/>
  </sheets>
  <definedNames>
    <definedName name="_xlnm._FilterDatabase" localSheetId="0" hidden="1">List1!$A$3:$P$29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5" i="1" l="1"/>
  <c r="H25" i="1"/>
  <c r="F25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4" i="1" s="1"/>
  <c r="G20" i="1"/>
  <c r="G21" i="1"/>
  <c r="G22" i="1"/>
  <c r="G23" i="1"/>
  <c r="G4" i="1"/>
  <c r="J5" i="1"/>
  <c r="K5" i="1" s="1"/>
  <c r="J6" i="1"/>
  <c r="K6" i="1" s="1"/>
  <c r="J7" i="1"/>
  <c r="K7" i="1" s="1"/>
  <c r="J8" i="1"/>
  <c r="K8" i="1" s="1"/>
  <c r="J9" i="1"/>
  <c r="K9" i="1" s="1"/>
  <c r="J10" i="1"/>
  <c r="K10" i="1" s="1"/>
  <c r="J11" i="1"/>
  <c r="K11" i="1" s="1"/>
  <c r="J12" i="1"/>
  <c r="K12" i="1" s="1"/>
  <c r="J13" i="1"/>
  <c r="K13" i="1" s="1"/>
  <c r="J14" i="1"/>
  <c r="K14" i="1" s="1"/>
  <c r="J15" i="1"/>
  <c r="K15" i="1" s="1"/>
  <c r="J16" i="1"/>
  <c r="K16" i="1" s="1"/>
  <c r="J17" i="1"/>
  <c r="K17" i="1" s="1"/>
  <c r="J18" i="1"/>
  <c r="K18" i="1" s="1"/>
  <c r="J19" i="1"/>
  <c r="K19" i="1" s="1"/>
  <c r="J20" i="1"/>
  <c r="K20" i="1" s="1"/>
  <c r="J21" i="1"/>
  <c r="K21" i="1" s="1"/>
  <c r="J22" i="1"/>
  <c r="L22" i="1" s="1"/>
  <c r="J23" i="1"/>
  <c r="J4" i="1"/>
  <c r="L4" i="1" s="1"/>
  <c r="N22" i="1" l="1"/>
  <c r="M22" i="1"/>
  <c r="M23" i="1"/>
  <c r="K22" i="1"/>
  <c r="O22" i="1" s="1"/>
  <c r="N23" i="1"/>
  <c r="M11" i="1"/>
  <c r="L9" i="1"/>
  <c r="O9" i="1" s="1"/>
  <c r="M8" i="1"/>
  <c r="L7" i="1"/>
  <c r="M21" i="1"/>
  <c r="O21" i="1" s="1"/>
  <c r="N20" i="1"/>
  <c r="N16" i="1"/>
  <c r="L14" i="1"/>
  <c r="M13" i="1"/>
  <c r="L13" i="1"/>
  <c r="O13" i="1" s="1"/>
  <c r="L12" i="1"/>
  <c r="N12" i="1"/>
  <c r="N11" i="1"/>
  <c r="M10" i="1"/>
  <c r="N10" i="1"/>
  <c r="M9" i="1"/>
  <c r="N9" i="1"/>
  <c r="N8" i="1"/>
  <c r="L6" i="1"/>
  <c r="N5" i="1"/>
  <c r="M5" i="1"/>
  <c r="N21" i="1"/>
  <c r="M20" i="1"/>
  <c r="L20" i="1"/>
  <c r="M19" i="1"/>
  <c r="N19" i="1"/>
  <c r="N18" i="1"/>
  <c r="L15" i="1"/>
  <c r="N15" i="1"/>
  <c r="M14" i="1"/>
  <c r="M12" i="1"/>
  <c r="N7" i="1"/>
  <c r="M6" i="1"/>
  <c r="L5" i="1"/>
  <c r="M4" i="1"/>
  <c r="N6" i="1"/>
  <c r="L21" i="1"/>
  <c r="L19" i="1"/>
  <c r="M18" i="1"/>
  <c r="L18" i="1"/>
  <c r="M17" i="1"/>
  <c r="L17" i="1"/>
  <c r="N17" i="1"/>
  <c r="M16" i="1"/>
  <c r="L16" i="1"/>
  <c r="M15" i="1"/>
  <c r="N14" i="1"/>
  <c r="N13" i="1"/>
  <c r="L11" i="1"/>
  <c r="L10" i="1"/>
  <c r="L8" i="1"/>
  <c r="O8" i="1" s="1"/>
  <c r="M7" i="1"/>
  <c r="K23" i="1"/>
  <c r="O23" i="1" s="1"/>
  <c r="N4" i="1"/>
  <c r="K4" i="1"/>
  <c r="I24" i="1"/>
  <c r="O14" i="1" l="1"/>
  <c r="O16" i="1"/>
  <c r="O10" i="1"/>
  <c r="O15" i="1"/>
  <c r="O7" i="1"/>
  <c r="P15" i="1" s="1"/>
  <c r="O11" i="1"/>
  <c r="P9" i="1" s="1"/>
  <c r="P14" i="1"/>
  <c r="O17" i="1"/>
  <c r="O18" i="1"/>
  <c r="P22" i="1"/>
  <c r="P8" i="1"/>
  <c r="P13" i="1"/>
  <c r="O20" i="1"/>
  <c r="O6" i="1"/>
  <c r="P21" i="1" s="1"/>
  <c r="O19" i="1"/>
  <c r="P10" i="1" s="1"/>
  <c r="O5" i="1"/>
  <c r="O12" i="1"/>
  <c r="P11" i="1" s="1"/>
  <c r="O4" i="1"/>
  <c r="P4" i="1" l="1"/>
  <c r="P5" i="1"/>
  <c r="P6" i="1"/>
  <c r="P12" i="1"/>
  <c r="P19" i="1"/>
  <c r="P20" i="1"/>
  <c r="P18" i="1"/>
  <c r="P17" i="1"/>
  <c r="P23" i="1"/>
  <c r="P16" i="1"/>
  <c r="P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33895E9-233D-4D24-891C-ED278F1C1B94}" keepAlive="1" name="Dotaz – cv6_data" description="Připojení k dotazu produktu cv6_data v sešitě" type="5" refreshedVersion="0" background="1">
    <dbPr connection="Provider=Microsoft.Mashup.OleDb.1;Data Source=$Workbook$;Location=cv6_data;Extended Properties=&quot;&quot;" command="SELECT * FROM [cv6_data]"/>
  </connection>
</connections>
</file>

<file path=xl/sharedStrings.xml><?xml version="1.0" encoding="utf-8"?>
<sst xmlns="http://schemas.openxmlformats.org/spreadsheetml/2006/main" count="84" uniqueCount="81">
  <si>
    <t>KIV/VIT</t>
  </si>
  <si>
    <t>Příjmení</t>
  </si>
  <si>
    <t>Jméno</t>
  </si>
  <si>
    <t>Osobní číslo</t>
  </si>
  <si>
    <t>Termín odevzdání SP</t>
  </si>
  <si>
    <t>Body SP</t>
  </si>
  <si>
    <t>ZP?</t>
  </si>
  <si>
    <t>Body ZK</t>
  </si>
  <si>
    <t>Body celkem</t>
  </si>
  <si>
    <t>Známka</t>
  </si>
  <si>
    <t>Hodnocení studentů</t>
  </si>
  <si>
    <t>Veselá</t>
  </si>
  <si>
    <t>Petra</t>
  </si>
  <si>
    <t>Černý</t>
  </si>
  <si>
    <t>Karel</t>
  </si>
  <si>
    <t>F10B3768P</t>
  </si>
  <si>
    <t>Rozumná</t>
  </si>
  <si>
    <t>Anastázie</t>
  </si>
  <si>
    <t>F10B0988P</t>
  </si>
  <si>
    <t>Včerejší</t>
  </si>
  <si>
    <t>Lucie</t>
  </si>
  <si>
    <t>F10B1143P</t>
  </si>
  <si>
    <t>Chytrý</t>
  </si>
  <si>
    <t>Petr</t>
  </si>
  <si>
    <t>F10B8976P</t>
  </si>
  <si>
    <t>Hladový</t>
  </si>
  <si>
    <t>Ivan</t>
  </si>
  <si>
    <t>F10B4566P</t>
  </si>
  <si>
    <t>Utopený</t>
  </si>
  <si>
    <t>Emil</t>
  </si>
  <si>
    <t>F10B2234P</t>
  </si>
  <si>
    <t>Rychlá</t>
  </si>
  <si>
    <t>Zuzana</t>
  </si>
  <si>
    <t>F10B4443P</t>
  </si>
  <si>
    <t>Šikovný</t>
  </si>
  <si>
    <t>Luboš</t>
  </si>
  <si>
    <t>F10B0900P</t>
  </si>
  <si>
    <t>Žíznivá</t>
  </si>
  <si>
    <t>Žaneta</t>
  </si>
  <si>
    <t>F10B8761P</t>
  </si>
  <si>
    <t>Nový</t>
  </si>
  <si>
    <t>Josef</t>
  </si>
  <si>
    <t>F10BP0023</t>
  </si>
  <si>
    <t>Vychytralá</t>
  </si>
  <si>
    <t>Pavla</t>
  </si>
  <si>
    <t>F10B0234P</t>
  </si>
  <si>
    <t>Karolína</t>
  </si>
  <si>
    <t>F10B7800P</t>
  </si>
  <si>
    <t>Znavený</t>
  </si>
  <si>
    <t>Miloš</t>
  </si>
  <si>
    <t>F10B5811P</t>
  </si>
  <si>
    <t>Nedochvilný</t>
  </si>
  <si>
    <t>Martin</t>
  </si>
  <si>
    <t>F10B5546P</t>
  </si>
  <si>
    <t>Starý</t>
  </si>
  <si>
    <t>Štěpán</t>
  </si>
  <si>
    <t>F10B5549P</t>
  </si>
  <si>
    <t>Vytočená</t>
  </si>
  <si>
    <t>Alexandra</t>
  </si>
  <si>
    <t>F10B2310P</t>
  </si>
  <si>
    <t>Tichá</t>
  </si>
  <si>
    <t>F10B6665P</t>
  </si>
  <si>
    <t>Velká</t>
  </si>
  <si>
    <t>Kateřina</t>
  </si>
  <si>
    <t>F10B2288P</t>
  </si>
  <si>
    <t>Veverka</t>
  </si>
  <si>
    <t>Mojmír</t>
  </si>
  <si>
    <t>F10B2365P</t>
  </si>
  <si>
    <t>F10B7620P</t>
  </si>
  <si>
    <t>ZP</t>
  </si>
  <si>
    <t>ZK</t>
  </si>
  <si>
    <t>min</t>
  </si>
  <si>
    <t>max</t>
  </si>
  <si>
    <t>výborně</t>
  </si>
  <si>
    <t>velmi dobře</t>
  </si>
  <si>
    <t>dobře</t>
  </si>
  <si>
    <t>nevyhověl</t>
  </si>
  <si>
    <t>-</t>
  </si>
  <si>
    <t>ZK?</t>
  </si>
  <si>
    <t>počet</t>
  </si>
  <si>
    <t>průměr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</si>
</sst>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2" xfId="0" applyFont="1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0" borderId="0" xfId="0" applyAlignment="1">
      <alignment wrapText="1"/>
    </xf>
    <xf numFmtId="0" fontId="0" fillId="3" borderId="5" xfId="0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0" fillId="3" borderId="6" xfId="0" applyFill="1" applyBorder="1"/>
    <xf numFmtId="0" fontId="3" fillId="0" borderId="8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0" fillId="3" borderId="0" xfId="0" applyFill="1" applyBorder="1"/>
    <xf numFmtId="0" fontId="0" fillId="0" borderId="1" xfId="0" applyBorder="1"/>
    <xf numFmtId="0" fontId="4" fillId="0" borderId="1" xfId="0" applyFont="1" applyBorder="1"/>
    <xf numFmtId="0" fontId="4" fillId="3" borderId="1" xfId="0" applyFont="1" applyFill="1" applyBorder="1"/>
    <xf numFmtId="0" fontId="4" fillId="0" borderId="0" xfId="0" applyFont="1"/>
    <xf numFmtId="0" fontId="0" fillId="3" borderId="13" xfId="0" applyFill="1" applyBorder="1"/>
    <xf numFmtId="0" fontId="0" fillId="2" borderId="14" xfId="0" applyFill="1" applyBorder="1" applyAlignment="1">
      <alignment wrapText="1"/>
    </xf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0" fillId="0" borderId="0" xfId="0" applyBorder="1"/>
    <xf numFmtId="0" fontId="0" fillId="3" borderId="18" xfId="0" applyFill="1" applyBorder="1"/>
    <xf numFmtId="14" fontId="0" fillId="3" borderId="13" xfId="0" applyNumberFormat="1" applyFill="1" applyBorder="1"/>
    <xf numFmtId="0" fontId="4" fillId="0" borderId="19" xfId="0" applyFont="1" applyBorder="1"/>
    <xf numFmtId="0" fontId="4" fillId="3" borderId="19" xfId="0" applyFont="1" applyFill="1" applyBorder="1"/>
    <xf numFmtId="0" fontId="0" fillId="3" borderId="20" xfId="0" applyFill="1" applyBorder="1"/>
    <xf numFmtId="0" fontId="0" fillId="0" borderId="20" xfId="0" applyBorder="1"/>
    <xf numFmtId="0" fontId="0" fillId="0" borderId="21" xfId="0" applyBorder="1"/>
    <xf numFmtId="0" fontId="0" fillId="3" borderId="21" xfId="0" applyFill="1" applyBorder="1"/>
  </cellXfs>
  <cellStyles count="1">
    <cellStyle name="Normální" xfId="0" builtinId="0"/>
  </cellStyles>
  <dxfs count="2">
    <dxf>
      <font>
        <strike val="0"/>
        <color rgb="FF0070C0"/>
      </font>
    </dxf>
    <dxf>
      <font>
        <strike val="0"/>
        <color theme="4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DBC39-0D28-4FD0-8A0C-17C37E3D9BE9}">
  <dimension ref="A1:P34"/>
  <sheetViews>
    <sheetView tabSelected="1" zoomScale="85" zoomScaleNormal="85" workbookViewId="0">
      <selection activeCell="S13" sqref="S13"/>
    </sheetView>
  </sheetViews>
  <sheetFormatPr defaultRowHeight="14.5" x14ac:dyDescent="0.35"/>
  <cols>
    <col min="1" max="1" width="3" bestFit="1" customWidth="1"/>
    <col min="2" max="2" width="12.1796875" bestFit="1" customWidth="1"/>
    <col min="3" max="3" width="10" bestFit="1" customWidth="1"/>
    <col min="4" max="4" width="12.26953125" bestFit="1" customWidth="1"/>
    <col min="5" max="5" width="12.54296875" bestFit="1" customWidth="1"/>
    <col min="6" max="6" width="8" bestFit="1" customWidth="1"/>
    <col min="7" max="7" width="4.1796875" bestFit="1" customWidth="1"/>
    <col min="8" max="8" width="8" bestFit="1" customWidth="1"/>
    <col min="9" max="9" width="3.7265625" customWidth="1"/>
    <col min="10" max="10" width="7.453125" bestFit="1" customWidth="1"/>
    <col min="11" max="14" width="4.6328125" customWidth="1"/>
    <col min="15" max="15" width="7.7265625" customWidth="1"/>
  </cols>
  <sheetData>
    <row r="1" spans="1:16" ht="18.5" x14ac:dyDescent="0.45">
      <c r="A1" s="9" t="s">
        <v>10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</row>
    <row r="2" spans="1:16" ht="15" thickBot="1" x14ac:dyDescent="0.4">
      <c r="A2" s="12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</row>
    <row r="3" spans="1:16" s="4" customFormat="1" ht="33" customHeight="1" x14ac:dyDescent="0.35">
      <c r="A3" s="1"/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78</v>
      </c>
      <c r="J3" s="2" t="s">
        <v>8</v>
      </c>
      <c r="K3" s="21">
        <v>1</v>
      </c>
      <c r="L3" s="21">
        <v>2</v>
      </c>
      <c r="M3" s="21">
        <v>3</v>
      </c>
      <c r="N3" s="21">
        <v>4</v>
      </c>
      <c r="O3" s="3" t="s">
        <v>9</v>
      </c>
    </row>
    <row r="4" spans="1:16" x14ac:dyDescent="0.35">
      <c r="A4" s="5">
        <v>1</v>
      </c>
      <c r="B4" s="6" t="s">
        <v>11</v>
      </c>
      <c r="C4" s="6" t="s">
        <v>12</v>
      </c>
      <c r="D4" s="6" t="s">
        <v>68</v>
      </c>
      <c r="E4" s="7">
        <v>44854</v>
      </c>
      <c r="F4" s="6">
        <v>10</v>
      </c>
      <c r="G4" s="6" t="str">
        <f>IF(F4&gt;=C$28,"+","-")</f>
        <v>+</v>
      </c>
      <c r="H4" s="6">
        <v>25</v>
      </c>
      <c r="I4" s="6" t="str">
        <f>IF(H4&gt;=C$29,"+","-")</f>
        <v>+</v>
      </c>
      <c r="J4" s="6">
        <f>F4+H4</f>
        <v>35</v>
      </c>
      <c r="K4" s="22" t="str">
        <f>IF(J4&gt;=C$31,"1","")</f>
        <v/>
      </c>
      <c r="L4" s="22" t="str">
        <f>IF(AND(J4&gt;=C$32,J4&lt;=D$32),"2","")</f>
        <v/>
      </c>
      <c r="M4" s="22" t="str">
        <f>IF(AND(J4&gt;=C$33,J4&lt;=D$33,G4="+",I4="+"),"3","")</f>
        <v>3</v>
      </c>
      <c r="N4" s="22" t="str">
        <f>IF(OR(J4&lt;=D34,G4="-",I4="-"),"4","")</f>
        <v/>
      </c>
      <c r="O4" s="8" t="str">
        <f>_xlfn.CONCAT(K4,L4,M4,N4)</f>
        <v>3</v>
      </c>
      <c r="P4">
        <f>VALUE(O4)</f>
        <v>3</v>
      </c>
    </row>
    <row r="5" spans="1:16" x14ac:dyDescent="0.35">
      <c r="A5" s="5">
        <v>2</v>
      </c>
      <c r="B5" s="6" t="s">
        <v>13</v>
      </c>
      <c r="C5" s="6" t="s">
        <v>14</v>
      </c>
      <c r="D5" s="6" t="s">
        <v>15</v>
      </c>
      <c r="E5" s="7">
        <v>44854</v>
      </c>
      <c r="F5" s="6">
        <v>12</v>
      </c>
      <c r="G5" s="6" t="str">
        <f>IF(F5&gt;=C$28,"+","-")</f>
        <v>+</v>
      </c>
      <c r="H5" s="6">
        <v>8</v>
      </c>
      <c r="I5" s="6" t="str">
        <f>IF(H5&gt;=C$29,"+","-")</f>
        <v>-</v>
      </c>
      <c r="J5" s="6">
        <f>F5+H5</f>
        <v>20</v>
      </c>
      <c r="K5" s="22" t="str">
        <f>IF(J5&gt;=C$31,"1","")</f>
        <v/>
      </c>
      <c r="L5" s="22" t="str">
        <f>IF(AND(J5&gt;=C$32,J5&lt;=D$32),"2","")</f>
        <v/>
      </c>
      <c r="M5" s="22" t="str">
        <f>IF(AND(J5&gt;=C$33,J5&lt;=D$33,G5="+",I5="+"),"3","")</f>
        <v/>
      </c>
      <c r="N5" s="22" t="str">
        <f>IF(OR(J5&lt;=D35,G5="-",I5="-"),"4","")</f>
        <v>4</v>
      </c>
      <c r="O5" s="8" t="str">
        <f>_xlfn.CONCAT(K5,L5,M5,N5)</f>
        <v>4</v>
      </c>
      <c r="P5">
        <f>VALUE(O5)</f>
        <v>4</v>
      </c>
    </row>
    <row r="6" spans="1:16" x14ac:dyDescent="0.35">
      <c r="A6" s="5">
        <v>3</v>
      </c>
      <c r="B6" s="6" t="s">
        <v>16</v>
      </c>
      <c r="C6" s="6" t="s">
        <v>17</v>
      </c>
      <c r="D6" s="6" t="s">
        <v>18</v>
      </c>
      <c r="E6" s="7">
        <v>44854</v>
      </c>
      <c r="F6" s="6">
        <v>3</v>
      </c>
      <c r="G6" s="6" t="str">
        <f>IF(F6&gt;=C$28,"+","-")</f>
        <v>-</v>
      </c>
      <c r="H6" s="6">
        <v>12</v>
      </c>
      <c r="I6" s="6" t="str">
        <f>IF(H6&gt;=C$29,"+","-")</f>
        <v>-</v>
      </c>
      <c r="J6" s="6">
        <f>F6+H6</f>
        <v>15</v>
      </c>
      <c r="K6" s="22" t="str">
        <f>IF(J6&gt;=C$31,"1","")</f>
        <v/>
      </c>
      <c r="L6" s="22" t="str">
        <f>IF(AND(J6&gt;=C$32,J6&lt;=D$32),"2","")</f>
        <v/>
      </c>
      <c r="M6" s="22" t="str">
        <f>IF(AND(J6&gt;=C$33,J6&lt;=D$33,G6="+",I6="+"),"3","")</f>
        <v/>
      </c>
      <c r="N6" s="22" t="str">
        <f>IF(OR(J6&lt;=D36,G6="-",I6="-"),"4","")</f>
        <v>4</v>
      </c>
      <c r="O6" s="8" t="str">
        <f>_xlfn.CONCAT(K6,L6,M6,N6)</f>
        <v>4</v>
      </c>
      <c r="P6">
        <f>VALUE(O6)</f>
        <v>4</v>
      </c>
    </row>
    <row r="7" spans="1:16" x14ac:dyDescent="0.35">
      <c r="A7" s="5">
        <v>4</v>
      </c>
      <c r="B7" s="6" t="s">
        <v>19</v>
      </c>
      <c r="C7" s="6" t="s">
        <v>20</v>
      </c>
      <c r="D7" s="6" t="s">
        <v>21</v>
      </c>
      <c r="E7" s="7">
        <v>44854</v>
      </c>
      <c r="F7" s="6">
        <v>14</v>
      </c>
      <c r="G7" s="6" t="str">
        <f>IF(F7&gt;=C$28,"+","-")</f>
        <v>+</v>
      </c>
      <c r="H7" s="6">
        <v>24.5</v>
      </c>
      <c r="I7" s="6" t="str">
        <f>IF(H7&gt;=C$29,"+","-")</f>
        <v>+</v>
      </c>
      <c r="J7" s="6">
        <f>F7+H7</f>
        <v>38.5</v>
      </c>
      <c r="K7" s="22" t="str">
        <f>IF(J7&gt;=C$31,"1","")</f>
        <v/>
      </c>
      <c r="L7" s="22" t="str">
        <f>IF(AND(J7&gt;=C$32,J7&lt;=D$32),"2","")</f>
        <v/>
      </c>
      <c r="M7" s="22" t="str">
        <f>IF(AND(J7&gt;=C$33,J7&lt;=D$33,G7="+",I7="+"),"3","")</f>
        <v>3</v>
      </c>
      <c r="N7" s="22" t="str">
        <f>IF(OR(J7&lt;=D37,G7="-",I7="-"),"4","")</f>
        <v/>
      </c>
      <c r="O7" s="8" t="str">
        <f>_xlfn.CONCAT(K7,L7,M7,N7)</f>
        <v>3</v>
      </c>
      <c r="P7">
        <f>VALUE(O7)</f>
        <v>3</v>
      </c>
    </row>
    <row r="8" spans="1:16" x14ac:dyDescent="0.35">
      <c r="A8" s="5">
        <v>5</v>
      </c>
      <c r="B8" s="6" t="s">
        <v>22</v>
      </c>
      <c r="C8" s="6" t="s">
        <v>23</v>
      </c>
      <c r="D8" s="6" t="s">
        <v>24</v>
      </c>
      <c r="E8" s="7">
        <v>44854</v>
      </c>
      <c r="F8" s="6">
        <v>8</v>
      </c>
      <c r="G8" s="6" t="str">
        <f>IF(F8&gt;=C$28,"+","-")</f>
        <v>-</v>
      </c>
      <c r="H8" s="6">
        <v>30</v>
      </c>
      <c r="I8" s="6" t="str">
        <f>IF(H8&gt;=C$29,"+","-")</f>
        <v>+</v>
      </c>
      <c r="J8" s="6">
        <f>F8+H8</f>
        <v>38</v>
      </c>
      <c r="K8" s="22" t="str">
        <f>IF(J8&gt;=C$31,"1","")</f>
        <v/>
      </c>
      <c r="L8" s="22" t="str">
        <f>IF(AND(J8&gt;=C$32,J8&lt;=D$32),"2","")</f>
        <v/>
      </c>
      <c r="M8" s="22" t="str">
        <f>IF(AND(J8&gt;=C$33,J8&lt;=D$33,G8="+",I8="+"),"3","")</f>
        <v/>
      </c>
      <c r="N8" s="22" t="str">
        <f>IF(OR(J8&lt;=D38,G8="-",I8="-"),"4","")</f>
        <v>4</v>
      </c>
      <c r="O8" s="8" t="str">
        <f>_xlfn.CONCAT(K8,L8,M8,N8)</f>
        <v>4</v>
      </c>
      <c r="P8">
        <f>VALUE(O8)</f>
        <v>4</v>
      </c>
    </row>
    <row r="9" spans="1:16" x14ac:dyDescent="0.35">
      <c r="A9" s="5">
        <v>6</v>
      </c>
      <c r="B9" s="6" t="s">
        <v>25</v>
      </c>
      <c r="C9" s="6" t="s">
        <v>26</v>
      </c>
      <c r="D9" s="6" t="s">
        <v>27</v>
      </c>
      <c r="E9" s="7">
        <v>44854</v>
      </c>
      <c r="F9" s="6">
        <v>15</v>
      </c>
      <c r="G9" s="6" t="str">
        <f>IF(F9&gt;=C$28,"+","-")</f>
        <v>+</v>
      </c>
      <c r="H9" s="6">
        <v>40</v>
      </c>
      <c r="I9" s="6" t="str">
        <f>IF(H9&gt;=C$29,"+","-")</f>
        <v>+</v>
      </c>
      <c r="J9" s="6">
        <f>F9+H9</f>
        <v>55</v>
      </c>
      <c r="K9" s="22" t="str">
        <f>IF(J9&gt;=C$31,"1","")</f>
        <v>1</v>
      </c>
      <c r="L9" s="22" t="str">
        <f>IF(AND(J9&gt;=C$32,J9&lt;=D$32),"2","")</f>
        <v/>
      </c>
      <c r="M9" s="22" t="str">
        <f>IF(AND(J9&gt;=C$33,J9&lt;=D$33,G9="+",I9="+"),"3","")</f>
        <v/>
      </c>
      <c r="N9" s="22" t="str">
        <f>IF(OR(J9&lt;=D39,G9="-",I9="-"),"4","")</f>
        <v/>
      </c>
      <c r="O9" s="8" t="str">
        <f>_xlfn.CONCAT(K9,L9,M9,N9)</f>
        <v>1</v>
      </c>
      <c r="P9">
        <f>VALUE(O9)</f>
        <v>1</v>
      </c>
    </row>
    <row r="10" spans="1:16" x14ac:dyDescent="0.35">
      <c r="A10" s="5">
        <v>7</v>
      </c>
      <c r="B10" s="6" t="s">
        <v>28</v>
      </c>
      <c r="C10" s="6" t="s">
        <v>29</v>
      </c>
      <c r="D10" s="6" t="s">
        <v>30</v>
      </c>
      <c r="E10" s="7">
        <v>44854</v>
      </c>
      <c r="F10" s="6">
        <v>14</v>
      </c>
      <c r="G10" s="6" t="str">
        <f>IF(F10&gt;=C$28,"+","-")</f>
        <v>+</v>
      </c>
      <c r="H10" s="6">
        <v>40</v>
      </c>
      <c r="I10" s="6" t="str">
        <f>IF(H10&gt;=C$29,"+","-")</f>
        <v>+</v>
      </c>
      <c r="J10" s="6">
        <f>F10+H10</f>
        <v>54</v>
      </c>
      <c r="K10" s="22" t="str">
        <f>IF(J10&gt;=C$31,"1","")</f>
        <v>1</v>
      </c>
      <c r="L10" s="22" t="str">
        <f>IF(AND(J10&gt;=C$32,J10&lt;=D$32),"2","")</f>
        <v/>
      </c>
      <c r="M10" s="22" t="str">
        <f>IF(AND(J10&gt;=C$33,J10&lt;=D$33,G10="+",I10="+"),"3","")</f>
        <v/>
      </c>
      <c r="N10" s="22" t="str">
        <f>IF(OR(J10&lt;=D40,G10="-",I10="-"),"4","")</f>
        <v/>
      </c>
      <c r="O10" s="8" t="str">
        <f>_xlfn.CONCAT(K10,L10,M10,N10)</f>
        <v>1</v>
      </c>
      <c r="P10">
        <f>VALUE(O10)</f>
        <v>1</v>
      </c>
    </row>
    <row r="11" spans="1:16" x14ac:dyDescent="0.35">
      <c r="A11" s="5">
        <v>8</v>
      </c>
      <c r="B11" s="6" t="s">
        <v>31</v>
      </c>
      <c r="C11" s="6" t="s">
        <v>32</v>
      </c>
      <c r="D11" s="6" t="s">
        <v>33</v>
      </c>
      <c r="E11" s="7">
        <v>44854</v>
      </c>
      <c r="F11" s="6">
        <v>10</v>
      </c>
      <c r="G11" s="6" t="str">
        <f>IF(F11&gt;=C$28,"+","-")</f>
        <v>+</v>
      </c>
      <c r="H11" s="6">
        <v>39</v>
      </c>
      <c r="I11" s="6" t="str">
        <f>IF(H11&gt;=C$29,"+","-")</f>
        <v>+</v>
      </c>
      <c r="J11" s="6">
        <f>F11+H11</f>
        <v>49</v>
      </c>
      <c r="K11" s="22" t="str">
        <f>IF(J11&gt;=C$31,"1","")</f>
        <v/>
      </c>
      <c r="L11" s="22" t="str">
        <f>IF(AND(J11&gt;=C$32,J11&lt;=D$32),"2","")</f>
        <v>2</v>
      </c>
      <c r="M11" s="22" t="str">
        <f>IF(AND(J11&gt;=C$33,J11&lt;=D$33,G11="+",I11="+"),"3","")</f>
        <v/>
      </c>
      <c r="N11" s="22" t="str">
        <f>IF(OR(J11&lt;=D41,G11="-",I11="-"),"4","")</f>
        <v/>
      </c>
      <c r="O11" s="8" t="str">
        <f>_xlfn.CONCAT(K11,L11,M11,N11)</f>
        <v>2</v>
      </c>
      <c r="P11">
        <f>VALUE(O11)</f>
        <v>2</v>
      </c>
    </row>
    <row r="12" spans="1:16" x14ac:dyDescent="0.35">
      <c r="A12" s="5">
        <v>9</v>
      </c>
      <c r="B12" s="6" t="s">
        <v>34</v>
      </c>
      <c r="C12" s="6" t="s">
        <v>35</v>
      </c>
      <c r="D12" s="6" t="s">
        <v>36</v>
      </c>
      <c r="E12" s="7">
        <v>44856</v>
      </c>
      <c r="F12" s="6">
        <v>10</v>
      </c>
      <c r="G12" s="6" t="str">
        <f>IF(F12&gt;=C$28,"+","-")</f>
        <v>+</v>
      </c>
      <c r="H12" s="6">
        <v>35</v>
      </c>
      <c r="I12" s="6" t="str">
        <f>IF(H12&gt;=C$29,"+","-")</f>
        <v>+</v>
      </c>
      <c r="J12" s="6">
        <f>F12+H12</f>
        <v>45</v>
      </c>
      <c r="K12" s="22" t="str">
        <f>IF(J12&gt;=C$31,"1","")</f>
        <v/>
      </c>
      <c r="L12" s="22" t="str">
        <f>IF(AND(J12&gt;=C$32,J12&lt;=D$32),"2","")</f>
        <v>2</v>
      </c>
      <c r="M12" s="22" t="str">
        <f>IF(AND(J12&gt;=C$33,J12&lt;=D$33,G12="+",I12="+"),"3","")</f>
        <v/>
      </c>
      <c r="N12" s="22" t="str">
        <f>IF(OR(J12&lt;=D42,G12="-",I12="-"),"4","")</f>
        <v/>
      </c>
      <c r="O12" s="8" t="str">
        <f>_xlfn.CONCAT(K12,L12,M12,N12)</f>
        <v>2</v>
      </c>
      <c r="P12">
        <f>VALUE(O12)</f>
        <v>2</v>
      </c>
    </row>
    <row r="13" spans="1:16" x14ac:dyDescent="0.35">
      <c r="A13" s="5">
        <v>10</v>
      </c>
      <c r="B13" s="6" t="s">
        <v>37</v>
      </c>
      <c r="C13" s="6" t="s">
        <v>38</v>
      </c>
      <c r="D13" s="6" t="s">
        <v>39</v>
      </c>
      <c r="E13" s="7">
        <v>44856</v>
      </c>
      <c r="F13" s="6">
        <v>20</v>
      </c>
      <c r="G13" s="6" t="str">
        <f>IF(F13&gt;=C$28,"+","-")</f>
        <v>+</v>
      </c>
      <c r="H13" s="6">
        <v>22</v>
      </c>
      <c r="I13" s="6" t="str">
        <f>IF(H13&gt;=C$29,"+","-")</f>
        <v>+</v>
      </c>
      <c r="J13" s="6">
        <f>F13+H13</f>
        <v>42</v>
      </c>
      <c r="K13" s="22" t="str">
        <f>IF(J13&gt;=C$31,"1","")</f>
        <v/>
      </c>
      <c r="L13" s="22" t="str">
        <f>IF(AND(J13&gt;=C$32,J13&lt;=D$32),"2","")</f>
        <v>2</v>
      </c>
      <c r="M13" s="22" t="str">
        <f>IF(AND(J13&gt;=C$33,J13&lt;=D$33,G13="+",I13="+"),"3","")</f>
        <v/>
      </c>
      <c r="N13" s="22" t="str">
        <f>IF(OR(J13&lt;=D43,G13="-",I13="-"),"4","")</f>
        <v/>
      </c>
      <c r="O13" s="8" t="str">
        <f>_xlfn.CONCAT(K13,L13,M13,N13)</f>
        <v>2</v>
      </c>
      <c r="P13">
        <f>VALUE(O13)</f>
        <v>2</v>
      </c>
    </row>
    <row r="14" spans="1:16" x14ac:dyDescent="0.35">
      <c r="A14" s="5">
        <v>11</v>
      </c>
      <c r="B14" s="6" t="s">
        <v>40</v>
      </c>
      <c r="C14" s="6" t="s">
        <v>41</v>
      </c>
      <c r="D14" s="6" t="s">
        <v>42</v>
      </c>
      <c r="E14" s="7">
        <v>44856</v>
      </c>
      <c r="F14" s="6">
        <v>10</v>
      </c>
      <c r="G14" s="6" t="str">
        <f>IF(F14&gt;=C$28,"+","-")</f>
        <v>+</v>
      </c>
      <c r="H14" s="6">
        <v>31</v>
      </c>
      <c r="I14" s="6" t="str">
        <f>IF(H14&gt;=C$29,"+","-")</f>
        <v>+</v>
      </c>
      <c r="J14" s="6">
        <f>F14+H14</f>
        <v>41</v>
      </c>
      <c r="K14" s="22" t="str">
        <f>IF(J14&gt;=C$31,"1","")</f>
        <v/>
      </c>
      <c r="L14" s="22" t="str">
        <f>IF(AND(J14&gt;=C$32,J14&lt;=D$32),"2","")</f>
        <v>2</v>
      </c>
      <c r="M14" s="22" t="str">
        <f>IF(AND(J14&gt;=C$33,J14&lt;=D$33,G14="+",I14="+"),"3","")</f>
        <v/>
      </c>
      <c r="N14" s="22" t="str">
        <f>IF(OR(J14&lt;=D44,G14="-",I14="-"),"4","")</f>
        <v/>
      </c>
      <c r="O14" s="8" t="str">
        <f>_xlfn.CONCAT(K14,L14,M14,N14)</f>
        <v>2</v>
      </c>
      <c r="P14">
        <f>VALUE(O14)</f>
        <v>2</v>
      </c>
    </row>
    <row r="15" spans="1:16" x14ac:dyDescent="0.35">
      <c r="A15" s="5">
        <v>12</v>
      </c>
      <c r="B15" s="6" t="s">
        <v>43</v>
      </c>
      <c r="C15" s="6" t="s">
        <v>44</v>
      </c>
      <c r="D15" s="6" t="s">
        <v>45</v>
      </c>
      <c r="E15" s="7">
        <v>44856</v>
      </c>
      <c r="F15" s="6">
        <v>11</v>
      </c>
      <c r="G15" s="6" t="str">
        <f>IF(F15&gt;=C$28,"+","-")</f>
        <v>+</v>
      </c>
      <c r="H15" s="6">
        <v>28.5</v>
      </c>
      <c r="I15" s="6" t="str">
        <f>IF(H15&gt;=C$29,"+","-")</f>
        <v>+</v>
      </c>
      <c r="J15" s="6">
        <f>F15+H15</f>
        <v>39.5</v>
      </c>
      <c r="K15" s="22" t="str">
        <f>IF(J15&gt;=C$31,"1","")</f>
        <v/>
      </c>
      <c r="L15" s="22" t="str">
        <f>IF(AND(J15&gt;=C$32,J15&lt;=D$32),"2","")</f>
        <v/>
      </c>
      <c r="M15" s="22" t="str">
        <f>IF(AND(J15&gt;=C$33,J15&lt;=D$33,G15="+",I15="+"),"3","")</f>
        <v>3</v>
      </c>
      <c r="N15" s="22" t="str">
        <f>IF(OR(J15&lt;=D45,G15="-",I15="-"),"4","")</f>
        <v/>
      </c>
      <c r="O15" s="8" t="str">
        <f>_xlfn.CONCAT(K15,L15,M15,N15)</f>
        <v>3</v>
      </c>
      <c r="P15">
        <f>VALUE(O15)</f>
        <v>3</v>
      </c>
    </row>
    <row r="16" spans="1:16" x14ac:dyDescent="0.35">
      <c r="A16" s="5">
        <v>13</v>
      </c>
      <c r="B16" s="6" t="s">
        <v>11</v>
      </c>
      <c r="C16" s="6" t="s">
        <v>46</v>
      </c>
      <c r="D16" s="6" t="s">
        <v>47</v>
      </c>
      <c r="E16" s="7">
        <v>44856</v>
      </c>
      <c r="F16" s="6">
        <v>18</v>
      </c>
      <c r="G16" s="6" t="str">
        <f>IF(F16&gt;=C$28,"+","-")</f>
        <v>+</v>
      </c>
      <c r="H16" s="6">
        <v>20</v>
      </c>
      <c r="I16" s="6" t="str">
        <f>IF(H16&gt;=C$29,"+","-")</f>
        <v>+</v>
      </c>
      <c r="J16" s="6">
        <f>F16+H16</f>
        <v>38</v>
      </c>
      <c r="K16" s="22" t="str">
        <f>IF(J16&gt;=C$31,"1","")</f>
        <v/>
      </c>
      <c r="L16" s="22" t="str">
        <f>IF(AND(J16&gt;=C$32,J16&lt;=D$32),"2","")</f>
        <v/>
      </c>
      <c r="M16" s="22" t="str">
        <f>IF(AND(J16&gt;=C$33,J16&lt;=D$33,G16="+",I16="+"),"3","")</f>
        <v>3</v>
      </c>
      <c r="N16" s="22" t="str">
        <f>IF(OR(J16&lt;=D46,G16="-",I16="-"),"4","")</f>
        <v/>
      </c>
      <c r="O16" s="8" t="str">
        <f>_xlfn.CONCAT(K16,L16,M16,N16)</f>
        <v>3</v>
      </c>
      <c r="P16">
        <f>VALUE(O16)</f>
        <v>3</v>
      </c>
    </row>
    <row r="17" spans="1:16" x14ac:dyDescent="0.35">
      <c r="A17" s="5">
        <v>14</v>
      </c>
      <c r="B17" s="6" t="s">
        <v>48</v>
      </c>
      <c r="C17" s="6" t="s">
        <v>49</v>
      </c>
      <c r="D17" s="6" t="s">
        <v>50</v>
      </c>
      <c r="E17" s="7">
        <v>44856</v>
      </c>
      <c r="F17" s="6">
        <v>19</v>
      </c>
      <c r="G17" s="6" t="str">
        <f>IF(F17&gt;=C$28,"+","-")</f>
        <v>+</v>
      </c>
      <c r="H17" s="6">
        <v>26</v>
      </c>
      <c r="I17" s="6" t="str">
        <f>IF(H17&gt;=C$29,"+","-")</f>
        <v>+</v>
      </c>
      <c r="J17" s="6">
        <f>F17+H17</f>
        <v>45</v>
      </c>
      <c r="K17" s="22" t="str">
        <f>IF(J17&gt;=C$31,"1","")</f>
        <v/>
      </c>
      <c r="L17" s="22" t="str">
        <f>IF(AND(J17&gt;=C$32,J17&lt;=D$32),"2","")</f>
        <v>2</v>
      </c>
      <c r="M17" s="22" t="str">
        <f>IF(AND(J17&gt;=C$33,J17&lt;=D$33,G17="+",I17="+"),"3","")</f>
        <v/>
      </c>
      <c r="N17" s="22" t="str">
        <f>IF(OR(J17&lt;=D47,G17="-",I17="-"),"4","")</f>
        <v/>
      </c>
      <c r="O17" s="8" t="str">
        <f>_xlfn.CONCAT(K17,L17,M17,N17)</f>
        <v>2</v>
      </c>
      <c r="P17">
        <f>VALUE(O17)</f>
        <v>2</v>
      </c>
    </row>
    <row r="18" spans="1:16" x14ac:dyDescent="0.35">
      <c r="A18" s="5">
        <v>15</v>
      </c>
      <c r="B18" s="6" t="s">
        <v>51</v>
      </c>
      <c r="C18" s="6" t="s">
        <v>52</v>
      </c>
      <c r="D18" s="6" t="s">
        <v>53</v>
      </c>
      <c r="E18" s="7">
        <v>44854</v>
      </c>
      <c r="F18" s="6">
        <v>10</v>
      </c>
      <c r="G18" s="6" t="str">
        <f>IF(F18&gt;=C$28,"+","-")</f>
        <v>+</v>
      </c>
      <c r="H18" s="6">
        <v>35</v>
      </c>
      <c r="I18" s="6" t="str">
        <f>IF(H18&gt;=C$29,"+","-")</f>
        <v>+</v>
      </c>
      <c r="J18" s="6">
        <f>F18+H18</f>
        <v>45</v>
      </c>
      <c r="K18" s="22" t="str">
        <f>IF(J18&gt;=C$31,"1","")</f>
        <v/>
      </c>
      <c r="L18" s="22" t="str">
        <f>IF(AND(J18&gt;=C$32,J18&lt;=D$32),"2","")</f>
        <v>2</v>
      </c>
      <c r="M18" s="22" t="str">
        <f>IF(AND(J18&gt;=C$33,J18&lt;=D$33,G18="+",I18="+"),"3","")</f>
        <v/>
      </c>
      <c r="N18" s="22" t="str">
        <f>IF(OR(J18&lt;=D48,G18="-",I18="-"),"4","")</f>
        <v/>
      </c>
      <c r="O18" s="8" t="str">
        <f>_xlfn.CONCAT(K18,L18,M18,N18)</f>
        <v>2</v>
      </c>
      <c r="P18">
        <f>VALUE(O18)</f>
        <v>2</v>
      </c>
    </row>
    <row r="19" spans="1:16" x14ac:dyDescent="0.35">
      <c r="A19" s="5">
        <v>16</v>
      </c>
      <c r="B19" s="6" t="s">
        <v>54</v>
      </c>
      <c r="C19" s="6" t="s">
        <v>55</v>
      </c>
      <c r="D19" s="6" t="s">
        <v>56</v>
      </c>
      <c r="E19" s="7">
        <v>44854</v>
      </c>
      <c r="F19" s="6">
        <v>16</v>
      </c>
      <c r="G19" s="6" t="str">
        <f>IF(F19&gt;=C$28,"+","-")</f>
        <v>+</v>
      </c>
      <c r="H19" s="6">
        <v>27</v>
      </c>
      <c r="I19" s="6" t="str">
        <f>IF(H19&gt;=C$29,"+","-")</f>
        <v>+</v>
      </c>
      <c r="J19" s="6">
        <f>F19+H19</f>
        <v>43</v>
      </c>
      <c r="K19" s="22" t="str">
        <f>IF(J19&gt;=C$31,"1","")</f>
        <v/>
      </c>
      <c r="L19" s="22" t="str">
        <f>IF(AND(J19&gt;=C$32,J19&lt;=D$32),"2","")</f>
        <v>2</v>
      </c>
      <c r="M19" s="22" t="str">
        <f>IF(AND(J19&gt;=C$33,J19&lt;=D$33,G19="+",I19="+"),"3","")</f>
        <v/>
      </c>
      <c r="N19" s="22" t="str">
        <f>IF(OR(J19&lt;=D49,G19="-",I19="-"),"4","")</f>
        <v/>
      </c>
      <c r="O19" s="8" t="str">
        <f>_xlfn.CONCAT(K19,L19,M19,N19)</f>
        <v>2</v>
      </c>
      <c r="P19">
        <f>VALUE(O19)</f>
        <v>2</v>
      </c>
    </row>
    <row r="20" spans="1:16" x14ac:dyDescent="0.35">
      <c r="A20" s="5">
        <v>17</v>
      </c>
      <c r="B20" s="6" t="s">
        <v>57</v>
      </c>
      <c r="C20" s="6" t="s">
        <v>58</v>
      </c>
      <c r="D20" s="6" t="s">
        <v>59</v>
      </c>
      <c r="E20" s="7">
        <v>44854</v>
      </c>
      <c r="F20" s="6">
        <v>13</v>
      </c>
      <c r="G20" s="6" t="str">
        <f>IF(F20&gt;=C$28,"+","-")</f>
        <v>+</v>
      </c>
      <c r="H20" s="6">
        <v>39.5</v>
      </c>
      <c r="I20" s="6" t="str">
        <f>IF(H20&gt;=C$29,"+","-")</f>
        <v>+</v>
      </c>
      <c r="J20" s="6">
        <f>F20+H20</f>
        <v>52.5</v>
      </c>
      <c r="K20" s="22" t="str">
        <f>IF(J20&gt;=C$31,"1","")</f>
        <v>1</v>
      </c>
      <c r="L20" s="22" t="str">
        <f>IF(AND(J20&gt;=C$32,J20&lt;=D$32),"2","")</f>
        <v/>
      </c>
      <c r="M20" s="22" t="str">
        <f>IF(AND(J20&gt;=C$33,J20&lt;=D$33,G20="+",I20="+"),"3","")</f>
        <v/>
      </c>
      <c r="N20" s="22" t="str">
        <f>IF(OR(J20&lt;=D50,G20="-",I20="-"),"4","")</f>
        <v/>
      </c>
      <c r="O20" s="8" t="str">
        <f>_xlfn.CONCAT(K20,L20,M20,N20)</f>
        <v>1</v>
      </c>
      <c r="P20">
        <f>VALUE(O20)</f>
        <v>1</v>
      </c>
    </row>
    <row r="21" spans="1:16" x14ac:dyDescent="0.35">
      <c r="A21" s="5">
        <v>18</v>
      </c>
      <c r="B21" s="6" t="s">
        <v>60</v>
      </c>
      <c r="C21" s="6" t="s">
        <v>12</v>
      </c>
      <c r="D21" s="6" t="s">
        <v>61</v>
      </c>
      <c r="E21" s="7">
        <v>44854</v>
      </c>
      <c r="F21" s="6">
        <v>10</v>
      </c>
      <c r="G21" s="6" t="str">
        <f>IF(F21&gt;=C$28,"+","-")</f>
        <v>+</v>
      </c>
      <c r="H21" s="6">
        <v>20</v>
      </c>
      <c r="I21" s="6" t="str">
        <f>IF(H21&gt;=C$29,"+","-")</f>
        <v>+</v>
      </c>
      <c r="J21" s="6">
        <f>F21+H21</f>
        <v>30</v>
      </c>
      <c r="K21" s="22" t="str">
        <f>IF(J21&gt;=C$31,"1","")</f>
        <v/>
      </c>
      <c r="L21" s="22" t="str">
        <f>IF(AND(J21&gt;=C$32,J21&lt;=D$32),"2","")</f>
        <v/>
      </c>
      <c r="M21" s="22" t="str">
        <f>IF(AND(J21&gt;=C$33,J21&lt;=D$33,G21="+",I21="+"),"3","")</f>
        <v>3</v>
      </c>
      <c r="N21" s="22" t="str">
        <f>IF(OR(J21&lt;=D51,G21="-",I21="-"),"4","")</f>
        <v/>
      </c>
      <c r="O21" s="8" t="str">
        <f>_xlfn.CONCAT(K21,L21,M21,N21)</f>
        <v>3</v>
      </c>
      <c r="P21">
        <f>VALUE(O21)</f>
        <v>3</v>
      </c>
    </row>
    <row r="22" spans="1:16" x14ac:dyDescent="0.35">
      <c r="A22" s="5">
        <v>19</v>
      </c>
      <c r="B22" s="6" t="s">
        <v>62</v>
      </c>
      <c r="C22" s="6" t="s">
        <v>63</v>
      </c>
      <c r="D22" s="6" t="s">
        <v>64</v>
      </c>
      <c r="E22" s="7">
        <v>44854</v>
      </c>
      <c r="F22" s="6">
        <v>9</v>
      </c>
      <c r="G22" s="6" t="str">
        <f>IF(F22&gt;=C$28,"+","-")</f>
        <v>-</v>
      </c>
      <c r="H22" s="6">
        <v>15</v>
      </c>
      <c r="I22" s="6" t="str">
        <f>IF(H22&gt;=C$29,"+","-")</f>
        <v>-</v>
      </c>
      <c r="J22" s="6">
        <f>F22+H22</f>
        <v>24</v>
      </c>
      <c r="K22" s="22" t="str">
        <f>IF(J22&gt;=C$31,"1","")</f>
        <v/>
      </c>
      <c r="L22" s="22" t="str">
        <f>IF(AND(J22&gt;=C$32,J22&lt;=D$32),"2","")</f>
        <v/>
      </c>
      <c r="M22" s="22" t="str">
        <f>IF(AND(J22&gt;=C$33,J22&lt;=D$33,G22="+",I22="+"),"3","")</f>
        <v/>
      </c>
      <c r="N22" s="22" t="str">
        <f>IF(OR(J22&lt;=D52,G22="-",I22="-"),"4","")</f>
        <v>4</v>
      </c>
      <c r="O22" s="8" t="str">
        <f>_xlfn.CONCAT(K22,L22,M22,N22)</f>
        <v>4</v>
      </c>
      <c r="P22">
        <f>VALUE(O22)</f>
        <v>4</v>
      </c>
    </row>
    <row r="23" spans="1:16" x14ac:dyDescent="0.35">
      <c r="A23" s="26">
        <v>20</v>
      </c>
      <c r="B23" s="20" t="s">
        <v>65</v>
      </c>
      <c r="C23" s="20" t="s">
        <v>66</v>
      </c>
      <c r="D23" s="20" t="s">
        <v>67</v>
      </c>
      <c r="E23" s="27">
        <v>44854</v>
      </c>
      <c r="F23" s="20">
        <v>19</v>
      </c>
      <c r="G23" s="20" t="str">
        <f>IF(F23&gt;=C$28,"+","-")</f>
        <v>+</v>
      </c>
      <c r="H23" s="20">
        <v>19</v>
      </c>
      <c r="I23" s="20" t="str">
        <f>IF(H23&gt;=C$29,"+","-")</f>
        <v>-</v>
      </c>
      <c r="J23" s="20">
        <f>F23+H23</f>
        <v>38</v>
      </c>
      <c r="K23" s="23" t="str">
        <f>IF(J23&gt;=C$31,"1","")</f>
        <v/>
      </c>
      <c r="L23" s="23"/>
      <c r="M23" s="23" t="str">
        <f>IF(AND(J23&gt;=C$33,J23&lt;=D$33,G23="+",I23="+"),"3","")</f>
        <v/>
      </c>
      <c r="N23" s="23" t="str">
        <f>IF(OR(J23&lt;=D53,G23="-",I23="-"),"4","")</f>
        <v>4</v>
      </c>
      <c r="O23" s="24" t="str">
        <f>_xlfn.CONCAT(K23,L23,M23,N23)</f>
        <v>4</v>
      </c>
      <c r="P23">
        <f>VALUE(O23)</f>
        <v>4</v>
      </c>
    </row>
    <row r="24" spans="1:16" x14ac:dyDescent="0.35">
      <c r="A24" s="6"/>
      <c r="B24" s="6" t="s">
        <v>79</v>
      </c>
      <c r="C24" s="6"/>
      <c r="D24" s="6"/>
      <c r="E24" s="7"/>
      <c r="F24" s="6"/>
      <c r="G24" s="6">
        <f>COUNTIF(G4:G23,"+")</f>
        <v>17</v>
      </c>
      <c r="H24" s="6"/>
      <c r="I24" s="6">
        <f>COUNTIF(I4:I23,"+")</f>
        <v>16</v>
      </c>
      <c r="J24" s="6"/>
      <c r="K24" s="6"/>
      <c r="L24" s="6"/>
      <c r="M24" s="6"/>
      <c r="N24" s="6"/>
      <c r="O24" s="6"/>
    </row>
    <row r="25" spans="1:16" x14ac:dyDescent="0.35">
      <c r="A25" s="16"/>
      <c r="B25" s="6" t="s">
        <v>80</v>
      </c>
      <c r="C25" s="16"/>
      <c r="D25" s="16"/>
      <c r="E25" s="16"/>
      <c r="F25" s="16">
        <f>AVERAGE(F4:F23)</f>
        <v>12.55</v>
      </c>
      <c r="G25" s="6"/>
      <c r="H25" s="16">
        <f>AVERAGE(H4:H23)</f>
        <v>26.824999999999999</v>
      </c>
      <c r="I25" s="16"/>
      <c r="J25" s="16"/>
      <c r="K25" s="16"/>
      <c r="L25" s="16"/>
      <c r="M25" s="16"/>
      <c r="N25" s="16"/>
      <c r="O25" s="6">
        <f>AVERAGE(P4:P23)</f>
        <v>2.6</v>
      </c>
    </row>
    <row r="26" spans="1:16" x14ac:dyDescent="0.35">
      <c r="A26" s="25"/>
      <c r="B26" s="30"/>
      <c r="C26" s="31"/>
      <c r="D26" s="31"/>
      <c r="E26" s="32"/>
      <c r="F26" s="25"/>
      <c r="G26" s="15"/>
      <c r="H26" s="25"/>
      <c r="I26" s="25"/>
      <c r="J26" s="25"/>
      <c r="K26" s="25"/>
      <c r="L26" s="25"/>
      <c r="M26" s="25"/>
      <c r="N26" s="25"/>
      <c r="O26" s="33"/>
    </row>
    <row r="27" spans="1:16" x14ac:dyDescent="0.35">
      <c r="B27" s="28"/>
      <c r="C27" s="29" t="s">
        <v>71</v>
      </c>
      <c r="D27" s="29" t="s">
        <v>72</v>
      </c>
    </row>
    <row r="28" spans="1:16" x14ac:dyDescent="0.35">
      <c r="B28" s="18" t="s">
        <v>69</v>
      </c>
      <c r="C28" s="16">
        <v>10</v>
      </c>
      <c r="D28" s="16">
        <v>20</v>
      </c>
    </row>
    <row r="29" spans="1:16" x14ac:dyDescent="0.35">
      <c r="B29" s="18" t="s">
        <v>70</v>
      </c>
      <c r="C29" s="16">
        <v>20</v>
      </c>
      <c r="D29" s="16">
        <v>40</v>
      </c>
    </row>
    <row r="30" spans="1:16" x14ac:dyDescent="0.35">
      <c r="B30" s="19"/>
    </row>
    <row r="31" spans="1:16" x14ac:dyDescent="0.35">
      <c r="B31" s="17" t="s">
        <v>73</v>
      </c>
      <c r="C31" s="16">
        <v>51</v>
      </c>
      <c r="D31" s="16" t="s">
        <v>77</v>
      </c>
    </row>
    <row r="32" spans="1:16" x14ac:dyDescent="0.35">
      <c r="B32" s="17" t="s">
        <v>74</v>
      </c>
      <c r="C32" s="16">
        <v>41</v>
      </c>
      <c r="D32" s="16">
        <v>50</v>
      </c>
    </row>
    <row r="33" spans="2:4" x14ac:dyDescent="0.35">
      <c r="B33" s="17" t="s">
        <v>75</v>
      </c>
      <c r="C33" s="16">
        <v>30</v>
      </c>
      <c r="D33" s="16">
        <v>40</v>
      </c>
    </row>
    <row r="34" spans="2:4" x14ac:dyDescent="0.35">
      <c r="B34" s="17" t="s">
        <v>76</v>
      </c>
      <c r="C34" s="16" t="s">
        <v>77</v>
      </c>
      <c r="D34" s="16">
        <v>29</v>
      </c>
    </row>
  </sheetData>
  <sortState xmlns:xlrd2="http://schemas.microsoft.com/office/spreadsheetml/2017/richdata2" ref="A4:O23">
    <sortCondition ref="A4:A23"/>
  </sortState>
  <mergeCells count="2">
    <mergeCell ref="A1:O1"/>
    <mergeCell ref="A2:O2"/>
  </mergeCells>
  <conditionalFormatting sqref="F4:F24">
    <cfRule type="cellIs" dxfId="1" priority="3" operator="lessThan">
      <formula>10</formula>
    </cfRule>
  </conditionalFormatting>
  <conditionalFormatting sqref="H4:H24">
    <cfRule type="cellIs" dxfId="0" priority="1" operator="lessThan">
      <formula>20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31E23-0FB4-441F-8ECB-D59131B98C6A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E E A A B Q S w M E F A A C A A g A P F N f V T y 0 u i K k A A A A 9 g A A A B I A H A B D b 2 5 m a W c v U G F j a 2 F n Z S 5 4 b W w g o h g A K K A U A A A A A A A A A A A A A A A A A A A A A A A A A A A A h Y 8 x D o I w G I W v Q r r T l r I o + S k D q y Q m J s a 4 N a V C A x R D i + V u D h 7 J K 4 h R 1 M 3 x f e 8 b 3 r t f b 5 B N X R t c 1 G B 1 b 1 I U Y Y o C Z W R f a l O l a H S n c I U y D l s h G 1 G p Y J a N T S Z b p q h 2 7 p w Q 4 r 3 H P s b 9 U B F G a U Q O x W Y n a 9 U J 9 J H 1 f z n U x j p h p E I c 9 q 8 x n O G I r n F M G a Z A F g i F N l + B z X u f 7 Q + E f G z d O C g u b Z g f g S w R y P s D f w B Q S w M E F A A C A A g A P F N f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x T X 1 V I i v j E C w E A A L o B A A A T A B w A R m 9 y b X V s Y X M v U 2 V j d G l v b j E u b S C i G A A o o B Q A A A A A A A A A A A A A A A A A A A A A A A A A A A B 1 j 0 1 q g 0 A U g P e C d x i m G 4 V B 1 D Q u K q 6 0 h W 4 K J d J F a p H J + N p O q z P B G a U S c o S e o G f o E b I y B 8 t Q C S U L H 4 / 3 8 / F + F T D N p U C r y Q e x b d m W e q c t V I j 1 U V l R T V G C a t C 2 h Y y s q 1 Z + G J C q 3 s s k 6 x o Q 2 r n j N X i p F N o k y s H Z T V H 2 4 6 H 7 p E X o h 2 F p z K J 4 u s 8 L 1 v P j N 4 j x 1 0 R + V J z n e 0 z 1 2 C X P G d S 8 4 R r a B M e Y o F T W X S N U E h F 0 K 5 i s u H h L g n D p E / T Y S Q 0 r P d S Q / I f e g x T w 4 p L p z i u 8 b o 4 / w u h 4 Q H r Y Y n N z T j e m L G + p U K + y b a b 5 + b A F 5 f y 9 R X Y 7 P M H A r D d N g D R 8 6 T 1 B Z x 7 O 8 M U M v 5 7 h y x k e X f C 9 a 1 t c z P w T n w B Q S w E C L Q A U A A I A C A A 8 U 1 9 V P L S 6 I q Q A A A D 2 A A A A E g A A A A A A A A A A A A A A A A A A A A A A Q 2 9 u Z m l n L 1 B h Y 2 t h Z 2 U u e G 1 s U E s B A i 0 A F A A C A A g A P F N f V Q / K 6 a u k A A A A 6 Q A A A B M A A A A A A A A A A A A A A A A A 8 A A A A F t D b 2 5 0 Z W 5 0 X 1 R 5 c G V z X S 5 4 b W x Q S w E C L Q A U A A I A C A A 8 U 1 9 V S I r 4 x A s B A A C 6 A Q A A E w A A A A A A A A A A A A A A A A D h A Q A A R m 9 y b X V s Y X M v U 2 V j d G l v b j E u b V B L B Q Y A A A A A A w A D A M I A A A A 5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2 C g A A A A A A A J Q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j d j Z f Z G F 0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w L T M x V D A 5 O j E 5 O j A 1 L j I z N z c x N j V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d j Z f Z G F 0 Y S 9 B d X R v U m V t b 3 Z l Z E N v b H V t b n M x L n t D b 2 x 1 b W 4 x L D B 9 J n F 1 b 3 Q 7 L C Z x d W 9 0 O 1 N l Y 3 R p b 2 4 x L 2 N 2 N l 9 k Y X R h L 0 F 1 d G 9 S Z W 1 v d m V k Q 2 9 s d W 1 u c z E u e 0 N v b H V t b j I s M X 0 m c X V v d D s s J n F 1 b 3 Q 7 U 2 V j d G l v b j E v Y 3 Y 2 X 2 R h d G E v Q X V 0 b 1 J l b W 9 2 Z W R D b 2 x 1 b W 5 z M S 5 7 Q 2 9 s d W 1 u M y w y f S Z x d W 9 0 O y w m c X V v d D t T Z W N 0 a W 9 u M S 9 j d j Z f Z G F 0 Y S 9 B d X R v U m V t b 3 Z l Z E N v b H V t b n M x L n t D b 2 x 1 b W 4 0 L D N 9 J n F 1 b 3 Q 7 L C Z x d W 9 0 O 1 N l Y 3 R p b 2 4 x L 2 N 2 N l 9 k Y X R h L 0 F 1 d G 9 S Z W 1 v d m V k Q 2 9 s d W 1 u c z E u e 0 N v b H V t b j U s N H 0 m c X V v d D s s J n F 1 b 3 Q 7 U 2 V j d G l v b j E v Y 3 Y 2 X 2 R h d G E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j d j Z f Z G F 0 Y S 9 B d X R v U m V t b 3 Z l Z E N v b H V t b n M x L n t D b 2 x 1 b W 4 x L D B 9 J n F 1 b 3 Q 7 L C Z x d W 9 0 O 1 N l Y 3 R p b 2 4 x L 2 N 2 N l 9 k Y X R h L 0 F 1 d G 9 S Z W 1 v d m V k Q 2 9 s d W 1 u c z E u e 0 N v b H V t b j I s M X 0 m c X V v d D s s J n F 1 b 3 Q 7 U 2 V j d G l v b j E v Y 3 Y 2 X 2 R h d G E v Q X V 0 b 1 J l b W 9 2 Z W R D b 2 x 1 b W 5 z M S 5 7 Q 2 9 s d W 1 u M y w y f S Z x d W 9 0 O y w m c X V v d D t T Z W N 0 a W 9 u M S 9 j d j Z f Z G F 0 Y S 9 B d X R v U m V t b 3 Z l Z E N v b H V t b n M x L n t D b 2 x 1 b W 4 0 L D N 9 J n F 1 b 3 Q 7 L C Z x d W 9 0 O 1 N l Y 3 R p b 2 4 x L 2 N 2 N l 9 k Y X R h L 0 F 1 d G 9 S Z W 1 v d m V k Q 2 9 s d W 1 u c z E u e 0 N v b H V t b j U s N H 0 m c X V v d D s s J n F 1 b 3 Q 7 U 2 V j d G l v b j E v Y 3 Y 2 X 2 R h d G E v Q X V 0 b 1 J l b W 9 2 Z W R D b 2 x 1 b W 5 z M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3 Y 2 X 2 R h d G E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d j Z f Z G F 0 Y S 9 a b S V D N C U 5 Q m 4 l Q z Q l O U J u J U M z J U J E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A A v W X r 2 K D h E q Q H e o v 0 b s 3 c A A A A A A g A A A A A A E G Y A A A A B A A A g A A A A z H I w p 8 4 W m i j c f s Q 5 2 6 l j 4 A q 1 W Q C Q 3 s 4 H G h C i r y q G P h I A A A A A D o A A A A A C A A A g A A A A l 5 A 3 I o o c x i 1 K G H 5 6 / T 8 8 e T n Z 5 O 8 o b M 2 m o i 5 V L W C 8 5 L J Q A A A A / K + k F h T D F 2 2 T I a A E M N k w z V Q R / P B q e v / p w 9 D x a G c X E / X f D F c A i w X j z p 2 t Q e O k Y S L s Z F P 1 / F 6 u 0 / 1 p 7 T M v L + Z m 1 h i o 0 L j e r N I J w K H f o A M O J g B A A A A A Z 7 c Z J W r 5 r z B 6 B f C q / Y x J n w 4 6 O D C 1 C p h a 6 + C n p B k G d a 3 r F N b T R w I f k 6 D u 6 O T s K d f J w W u W W u L C D I v T q C Q G / z j + f Q = = < / D a t a M a s h u p > 
</file>

<file path=customXml/itemProps1.xml><?xml version="1.0" encoding="utf-8"?>
<ds:datastoreItem xmlns:ds="http://schemas.openxmlformats.org/officeDocument/2006/customXml" ds:itemID="{9BB7F840-33C0-4A2D-B5A5-C781B1B59EA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</dc:creator>
  <cp:lastModifiedBy>Lektor</cp:lastModifiedBy>
  <cp:lastPrinted>2022-10-31T10:57:09Z</cp:lastPrinted>
  <dcterms:created xsi:type="dcterms:W3CDTF">2022-10-31T08:35:13Z</dcterms:created>
  <dcterms:modified xsi:type="dcterms:W3CDTF">2022-11-11T11:35:59Z</dcterms:modified>
</cp:coreProperties>
</file>